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4ED103C9-B439-47F2-8C7A-2316BCE4942A}"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D47" i="8" s="1"/>
  <c r="C59" i="8"/>
  <c r="C58" i="8" s="1"/>
  <c r="C60" i="8"/>
  <c r="C61" i="8"/>
  <c r="C62" i="8"/>
  <c r="C63"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c r="J68" i="8"/>
  <c r="J76" i="8" s="1"/>
  <c r="J81" i="8"/>
  <c r="K65" i="8"/>
  <c r="K75" i="8" s="1"/>
  <c r="K68" i="8"/>
  <c r="K76" i="8"/>
  <c r="K81" i="8"/>
  <c r="L65" i="8"/>
  <c r="L75" i="8" s="1"/>
  <c r="L68" i="8"/>
  <c r="L76" i="8" s="1"/>
  <c r="L81" i="8"/>
  <c r="M65" i="8"/>
  <c r="M75" i="8"/>
  <c r="M68" i="8"/>
  <c r="M76" i="8" s="1"/>
  <c r="M81" i="8"/>
  <c r="N65" i="8"/>
  <c r="N75" i="8" s="1"/>
  <c r="N68" i="8"/>
  <c r="N76" i="8" s="1"/>
  <c r="N81" i="8"/>
  <c r="O65" i="8"/>
  <c r="O75" i="8" s="1"/>
  <c r="O68" i="8"/>
  <c r="O76" i="8"/>
  <c r="O81" i="8"/>
  <c r="P65" i="8"/>
  <c r="P75" i="8" s="1"/>
  <c r="P68" i="8"/>
  <c r="P76" i="8" s="1"/>
  <c r="P81" i="8"/>
  <c r="Q65" i="8"/>
  <c r="Q75" i="8" s="1"/>
  <c r="Q68" i="8"/>
  <c r="Q76" i="8" s="1"/>
  <c r="Q81" i="8"/>
  <c r="R65" i="8"/>
  <c r="R75" i="8"/>
  <c r="R68" i="8"/>
  <c r="R76" i="8"/>
  <c r="R81" i="8"/>
  <c r="S63" i="8"/>
  <c r="S65" i="8"/>
  <c r="S75" i="8" s="1"/>
  <c r="S68" i="8"/>
  <c r="S76" i="8" s="1"/>
  <c r="S81" i="8"/>
  <c r="T63" i="8"/>
  <c r="T65" i="8"/>
  <c r="T75" i="8"/>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B72" i="8"/>
  <c r="C72" i="8"/>
  <c r="D72" i="8"/>
  <c r="E72" i="8" s="1"/>
  <c r="F72" i="8" s="1"/>
  <c r="G72" i="8"/>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59" i="8" l="1"/>
  <c r="D48" i="8"/>
  <c r="D57" i="8" s="1"/>
  <c r="D60" i="8"/>
  <c r="D61" i="8"/>
  <c r="D62" i="8"/>
  <c r="E47" i="8"/>
  <c r="C48" i="8"/>
  <c r="C57" i="8" s="1"/>
  <c r="C78" i="8" s="1"/>
  <c r="P66" i="8"/>
  <c r="Q66" i="8" s="1"/>
  <c r="R66" i="8" s="1"/>
  <c r="S66" i="8" s="1"/>
  <c r="T66" i="8" s="1"/>
  <c r="U66" i="8" s="1"/>
  <c r="V66" i="8" s="1"/>
  <c r="W66" i="8" s="1"/>
  <c r="C79" i="8"/>
  <c r="C64" i="8"/>
  <c r="C67" i="8" s="1"/>
  <c r="B79" i="8"/>
  <c r="E48" i="8"/>
  <c r="E57" i="8" s="1"/>
  <c r="E60" i="8"/>
  <c r="B61" i="8"/>
  <c r="F47" i="8"/>
  <c r="D64" i="8" l="1"/>
  <c r="D67" i="8" s="1"/>
  <c r="D78" i="8"/>
  <c r="D58" i="8"/>
  <c r="E61" i="8"/>
  <c r="E62" i="8"/>
  <c r="E59" i="8"/>
  <c r="E58" i="8" s="1"/>
  <c r="E78" i="8" s="1"/>
  <c r="D79" i="8"/>
  <c r="C74" i="8"/>
  <c r="C69" i="8"/>
  <c r="F62" i="8"/>
  <c r="F48" i="8"/>
  <c r="F57" i="8" s="1"/>
  <c r="F59" i="8"/>
  <c r="F58" i="8" s="1"/>
  <c r="F60" i="8"/>
  <c r="F61" i="8"/>
  <c r="G47" i="8"/>
  <c r="E79" i="8"/>
  <c r="B58" i="8"/>
  <c r="D74" i="8"/>
  <c r="D69" i="8"/>
  <c r="E64" i="8" l="1"/>
  <c r="E67" i="8" s="1"/>
  <c r="D70" i="8"/>
  <c r="D71" i="8"/>
  <c r="E74" i="8"/>
  <c r="E69" i="8"/>
  <c r="C70" i="8"/>
  <c r="C71" i="8"/>
  <c r="B78" i="8"/>
  <c r="B64" i="8"/>
  <c r="B67" i="8" s="1"/>
  <c r="G59" i="8"/>
  <c r="G60" i="8"/>
  <c r="G61" i="8"/>
  <c r="H47" i="8"/>
  <c r="G62" i="8"/>
  <c r="G48" i="8"/>
  <c r="G57" i="8" s="1"/>
  <c r="F79" i="8"/>
  <c r="F64" i="8"/>
  <c r="F67" i="8" s="1"/>
  <c r="F78" i="8"/>
  <c r="G58" i="8" l="1"/>
  <c r="E70" i="8"/>
  <c r="E71" i="8" s="1"/>
  <c r="F69" i="8"/>
  <c r="F74" i="8"/>
  <c r="H60" i="8"/>
  <c r="H61" i="8"/>
  <c r="I47" i="8"/>
  <c r="H62" i="8"/>
  <c r="H48" i="8"/>
  <c r="H57" i="8" s="1"/>
  <c r="H59" i="8"/>
  <c r="H58" i="8" s="1"/>
  <c r="B74" i="8"/>
  <c r="B69" i="8"/>
  <c r="G64" i="8"/>
  <c r="G67" i="8" s="1"/>
  <c r="G79" i="8"/>
  <c r="G78" i="8"/>
  <c r="G74" i="8" l="1"/>
  <c r="G69" i="8"/>
  <c r="F70" i="8"/>
  <c r="F71" i="8"/>
  <c r="I61" i="8"/>
  <c r="J47" i="8"/>
  <c r="I62" i="8"/>
  <c r="I59" i="8"/>
  <c r="I60" i="8"/>
  <c r="I48" i="8"/>
  <c r="I57" i="8" s="1"/>
  <c r="H64" i="8"/>
  <c r="H67" i="8" s="1"/>
  <c r="H79" i="8"/>
  <c r="H78" i="8"/>
  <c r="B70" i="8"/>
  <c r="B71" i="8" s="1"/>
  <c r="G70" i="8" l="1"/>
  <c r="I58" i="8"/>
  <c r="H74" i="8"/>
  <c r="H69" i="8"/>
  <c r="B77" i="8"/>
  <c r="B82" i="8" s="1"/>
  <c r="C77" i="8"/>
  <c r="C82" i="8" s="1"/>
  <c r="C85" i="8" s="1"/>
  <c r="D77" i="8"/>
  <c r="D82" i="8" s="1"/>
  <c r="D85" i="8" s="1"/>
  <c r="I79" i="8"/>
  <c r="I64" i="8"/>
  <c r="I67" i="8" s="1"/>
  <c r="I78" i="8"/>
  <c r="J62" i="8"/>
  <c r="J48" i="8"/>
  <c r="J57" i="8" s="1"/>
  <c r="J59" i="8"/>
  <c r="J60" i="8"/>
  <c r="J61" i="8"/>
  <c r="K47" i="8"/>
  <c r="J58" i="8" l="1"/>
  <c r="J64" i="8" s="1"/>
  <c r="J67" i="8" s="1"/>
  <c r="I74" i="8"/>
  <c r="I69" i="8"/>
  <c r="E77" i="8"/>
  <c r="E82" i="8" s="1"/>
  <c r="E85" i="8" s="1"/>
  <c r="K59" i="8"/>
  <c r="K60" i="8"/>
  <c r="K61" i="8"/>
  <c r="L47" i="8"/>
  <c r="K62" i="8"/>
  <c r="K48" i="8"/>
  <c r="K57" i="8" s="1"/>
  <c r="J79" i="8"/>
  <c r="J78" i="8"/>
  <c r="E83" i="8"/>
  <c r="B83" i="8"/>
  <c r="C83" i="8"/>
  <c r="D83" i="8"/>
  <c r="D88" i="8" s="1"/>
  <c r="B87" i="8"/>
  <c r="C87" i="8"/>
  <c r="D87" i="8"/>
  <c r="E87" i="8"/>
  <c r="G71" i="8"/>
  <c r="H70" i="8"/>
  <c r="H71" i="8"/>
  <c r="F77" i="8"/>
  <c r="F82" i="8" s="1"/>
  <c r="F85" i="8" s="1"/>
  <c r="C88" i="8" l="1"/>
  <c r="E88" i="8"/>
  <c r="K58" i="8"/>
  <c r="I70" i="8"/>
  <c r="I71" i="8"/>
  <c r="F87" i="8"/>
  <c r="B88" i="8"/>
  <c r="B85" i="8"/>
  <c r="B86" i="8" s="1"/>
  <c r="J74" i="8"/>
  <c r="J69" i="8"/>
  <c r="L60" i="8"/>
  <c r="L61" i="8"/>
  <c r="M47" i="8"/>
  <c r="L62" i="8"/>
  <c r="L48" i="8"/>
  <c r="L57" i="8" s="1"/>
  <c r="L59" i="8"/>
  <c r="F83" i="8"/>
  <c r="F88" i="8" s="1"/>
  <c r="K64" i="8"/>
  <c r="K67" i="8" s="1"/>
  <c r="K79" i="8"/>
  <c r="K78" i="8"/>
  <c r="G77" i="8"/>
  <c r="G82" i="8" s="1"/>
  <c r="G85" i="8" s="1"/>
  <c r="J70" i="8" l="1"/>
  <c r="J71" i="8" s="1"/>
  <c r="L79" i="8"/>
  <c r="K74" i="8"/>
  <c r="K69" i="8"/>
  <c r="G83" i="8"/>
  <c r="G88" i="8" s="1"/>
  <c r="M61" i="8"/>
  <c r="N47" i="8"/>
  <c r="M62" i="8"/>
  <c r="M59" i="8"/>
  <c r="M60" i="8"/>
  <c r="M48" i="8"/>
  <c r="M57" i="8" s="1"/>
  <c r="G87" i="8"/>
  <c r="L58" i="8"/>
  <c r="L64" i="8" s="1"/>
  <c r="L67" i="8" s="1"/>
  <c r="C86" i="8"/>
  <c r="H77" i="8"/>
  <c r="M58" i="8" l="1"/>
  <c r="M64" i="8" s="1"/>
  <c r="M67" i="8" s="1"/>
  <c r="L74" i="8"/>
  <c r="L69" i="8"/>
  <c r="H82" i="8"/>
  <c r="I77" i="8"/>
  <c r="I82" i="8" s="1"/>
  <c r="I85" i="8" s="1"/>
  <c r="L78" i="8"/>
  <c r="M79" i="8"/>
  <c r="N62" i="8"/>
  <c r="N48" i="8"/>
  <c r="N57" i="8" s="1"/>
  <c r="N59" i="8"/>
  <c r="N60" i="8"/>
  <c r="N61" i="8"/>
  <c r="O47" i="8"/>
  <c r="C89" i="8"/>
  <c r="D86" i="8"/>
  <c r="B89" i="8"/>
  <c r="J77" i="8"/>
  <c r="J82" i="8" s="1"/>
  <c r="J85" i="8" s="1"/>
  <c r="K70" i="8"/>
  <c r="K71" i="8" s="1"/>
  <c r="M78" i="8" l="1"/>
  <c r="N58" i="8"/>
  <c r="N78" i="8" s="1"/>
  <c r="H85" i="8"/>
  <c r="I87" i="8"/>
  <c r="J83" i="8"/>
  <c r="H83" i="8"/>
  <c r="H88" i="8" s="1"/>
  <c r="J87" i="8"/>
  <c r="I83" i="8"/>
  <c r="I88" i="8" s="1"/>
  <c r="H87" i="8"/>
  <c r="O59" i="8"/>
  <c r="O61" i="8"/>
  <c r="P47" i="8"/>
  <c r="O62" i="8"/>
  <c r="O60" i="8"/>
  <c r="O48" i="8"/>
  <c r="O57" i="8" s="1"/>
  <c r="N79" i="8"/>
  <c r="N64" i="8"/>
  <c r="N67" i="8" s="1"/>
  <c r="D89" i="8"/>
  <c r="E86" i="8"/>
  <c r="L70" i="8"/>
  <c r="L77" i="8" s="1"/>
  <c r="L82" i="8" s="1"/>
  <c r="M74" i="8"/>
  <c r="M69" i="8"/>
  <c r="K77" i="8"/>
  <c r="K82" i="8" s="1"/>
  <c r="K85" i="8" s="1"/>
  <c r="K87" i="8" l="1"/>
  <c r="L85" i="8"/>
  <c r="L87" i="8"/>
  <c r="L71" i="8"/>
  <c r="O64" i="8"/>
  <c r="O67" i="8" s="1"/>
  <c r="O79" i="8"/>
  <c r="J88" i="8"/>
  <c r="L83" i="8"/>
  <c r="M70" i="8"/>
  <c r="M77" i="8" s="1"/>
  <c r="M82" i="8" s="1"/>
  <c r="M71" i="8"/>
  <c r="E89" i="8"/>
  <c r="F86" i="8"/>
  <c r="N74" i="8"/>
  <c r="N69" i="8"/>
  <c r="O58" i="8"/>
  <c r="O78" i="8" s="1"/>
  <c r="K83" i="8"/>
  <c r="K88" i="8" s="1"/>
  <c r="P60" i="8"/>
  <c r="P62" i="8"/>
  <c r="P48" i="8"/>
  <c r="P57" i="8" s="1"/>
  <c r="P59" i="8"/>
  <c r="Q47" i="8"/>
  <c r="P61" i="8"/>
  <c r="P58" i="8" l="1"/>
  <c r="M85" i="8"/>
  <c r="M87" i="8"/>
  <c r="M83" i="8"/>
  <c r="M88" i="8" s="1"/>
  <c r="F89" i="8"/>
  <c r="G86" i="8"/>
  <c r="L88" i="8"/>
  <c r="N70" i="8"/>
  <c r="N71" i="8" s="1"/>
  <c r="O74" i="8"/>
  <c r="O69" i="8"/>
  <c r="P64" i="8"/>
  <c r="P67" i="8" s="1"/>
  <c r="P79" i="8"/>
  <c r="P78" i="8"/>
  <c r="Q61" i="8"/>
  <c r="R47" i="8"/>
  <c r="Q59" i="8"/>
  <c r="Q58" i="8" s="1"/>
  <c r="Q60" i="8"/>
  <c r="Q48" i="8"/>
  <c r="Q57" i="8" s="1"/>
  <c r="Q62" i="8"/>
  <c r="N77" i="8" l="1"/>
  <c r="N82" i="8" s="1"/>
  <c r="N85" i="8"/>
  <c r="N83" i="8"/>
  <c r="N88" i="8" s="1"/>
  <c r="N87" i="8"/>
  <c r="R62" i="8"/>
  <c r="R60" i="8"/>
  <c r="R61" i="8"/>
  <c r="B32" i="8" s="1"/>
  <c r="R48" i="8"/>
  <c r="R57" i="8" s="1"/>
  <c r="R59" i="8"/>
  <c r="S47" i="8"/>
  <c r="Q79" i="8"/>
  <c r="Q64" i="8"/>
  <c r="Q67" i="8" s="1"/>
  <c r="Q78" i="8"/>
  <c r="P74" i="8"/>
  <c r="P69" i="8"/>
  <c r="O70" i="8"/>
  <c r="O77" i="8" s="1"/>
  <c r="O71" i="8"/>
  <c r="O82" i="8"/>
  <c r="G89" i="8"/>
  <c r="H86" i="8"/>
  <c r="B29" i="8" l="1"/>
  <c r="O85" i="8"/>
  <c r="O83" i="8"/>
  <c r="O88" i="8" s="1"/>
  <c r="O87" i="8"/>
  <c r="S59" i="8"/>
  <c r="S48" i="8"/>
  <c r="S57" i="8" s="1"/>
  <c r="S61" i="8"/>
  <c r="S62" i="8"/>
  <c r="S60" i="8"/>
  <c r="T47" i="8"/>
  <c r="H89" i="8"/>
  <c r="I86" i="8"/>
  <c r="Q74" i="8"/>
  <c r="Q69" i="8"/>
  <c r="R58" i="8"/>
  <c r="B26" i="8" s="1"/>
  <c r="P70" i="8"/>
  <c r="P77" i="8" s="1"/>
  <c r="P82" i="8" s="1"/>
  <c r="P71" i="8"/>
  <c r="R79" i="8"/>
  <c r="R64" i="8"/>
  <c r="R67" i="8" s="1"/>
  <c r="R78" i="8"/>
  <c r="P85" i="8" l="1"/>
  <c r="P83" i="8"/>
  <c r="P88" i="8" s="1"/>
  <c r="P87" i="8"/>
  <c r="R74" i="8"/>
  <c r="R69" i="8"/>
  <c r="I89" i="8"/>
  <c r="J86" i="8"/>
  <c r="T59" i="8"/>
  <c r="T48" i="8"/>
  <c r="T57" i="8" s="1"/>
  <c r="T61" i="8"/>
  <c r="T62" i="8"/>
  <c r="T60" i="8"/>
  <c r="U47" i="8"/>
  <c r="S79" i="8"/>
  <c r="Q70" i="8"/>
  <c r="Q77" i="8" s="1"/>
  <c r="Q82" i="8" s="1"/>
  <c r="Q71" i="8"/>
  <c r="S58" i="8"/>
  <c r="S64" i="8" s="1"/>
  <c r="S67" i="8" s="1"/>
  <c r="S78" i="8" l="1"/>
  <c r="S74" i="8"/>
  <c r="S69" i="8"/>
  <c r="Q85" i="8"/>
  <c r="Q87" i="8"/>
  <c r="Q83" i="8"/>
  <c r="Q88" i="8" s="1"/>
  <c r="T58" i="8"/>
  <c r="R70" i="8"/>
  <c r="R77" i="8" s="1"/>
  <c r="R71" i="8"/>
  <c r="R82" i="8"/>
  <c r="J89" i="8"/>
  <c r="K86" i="8"/>
  <c r="U59" i="8"/>
  <c r="U48" i="8"/>
  <c r="U57" i="8" s="1"/>
  <c r="U61" i="8"/>
  <c r="U62" i="8"/>
  <c r="V47" i="8"/>
  <c r="U60" i="8"/>
  <c r="T79" i="8"/>
  <c r="T64" i="8"/>
  <c r="T67" i="8" s="1"/>
  <c r="T78" i="8"/>
  <c r="T74" i="8" l="1"/>
  <c r="T69" i="8"/>
  <c r="U79" i="8"/>
  <c r="R85" i="8"/>
  <c r="R83" i="8"/>
  <c r="R88" i="8" s="1"/>
  <c r="R87" i="8"/>
  <c r="S70" i="8"/>
  <c r="S77" i="8" s="1"/>
  <c r="S82" i="8" s="1"/>
  <c r="S71" i="8"/>
  <c r="K89" i="8"/>
  <c r="L86" i="8"/>
  <c r="V59" i="8"/>
  <c r="V48" i="8"/>
  <c r="V57" i="8" s="1"/>
  <c r="V61" i="8"/>
  <c r="V62" i="8"/>
  <c r="V60" i="8"/>
  <c r="W47" i="8"/>
  <c r="U58" i="8"/>
  <c r="U64" i="8" s="1"/>
  <c r="U67" i="8" s="1"/>
  <c r="U69" i="8" l="1"/>
  <c r="U74" i="8"/>
  <c r="L89" i="8"/>
  <c r="M86" i="8"/>
  <c r="W59" i="8"/>
  <c r="W48" i="8"/>
  <c r="W57" i="8" s="1"/>
  <c r="W61" i="8"/>
  <c r="W62" i="8"/>
  <c r="W60" i="8"/>
  <c r="V79" i="8"/>
  <c r="T70" i="8"/>
  <c r="T77" i="8" s="1"/>
  <c r="T82" i="8" s="1"/>
  <c r="T71" i="8"/>
  <c r="S85" i="8"/>
  <c r="S83" i="8"/>
  <c r="S88" i="8" s="1"/>
  <c r="S87" i="8"/>
  <c r="V58" i="8"/>
  <c r="V64" i="8" s="1"/>
  <c r="V67" i="8" s="1"/>
  <c r="U78" i="8"/>
  <c r="V74" i="8" l="1"/>
  <c r="V69" i="8"/>
  <c r="T85" i="8"/>
  <c r="T83" i="8"/>
  <c r="T88" i="8" s="1"/>
  <c r="T87" i="8"/>
  <c r="V78" i="8"/>
  <c r="M89" i="8"/>
  <c r="N86" i="8"/>
  <c r="W79" i="8"/>
  <c r="W58" i="8"/>
  <c r="W64" i="8" s="1"/>
  <c r="W67" i="8" s="1"/>
  <c r="U70" i="8"/>
  <c r="U77" i="8" s="1"/>
  <c r="U82" i="8" s="1"/>
  <c r="U71" i="8" l="1"/>
  <c r="W74" i="8"/>
  <c r="W69" i="8"/>
  <c r="W78" i="8"/>
  <c r="V70" i="8"/>
  <c r="V77" i="8" s="1"/>
  <c r="V82" i="8" s="1"/>
  <c r="U85" i="8"/>
  <c r="U87" i="8"/>
  <c r="U83" i="8"/>
  <c r="U88" i="8" s="1"/>
  <c r="N89" i="8"/>
  <c r="O86" i="8"/>
  <c r="V85" i="8" l="1"/>
  <c r="V83" i="8"/>
  <c r="V88" i="8" s="1"/>
  <c r="V87" i="8"/>
  <c r="O89" i="8"/>
  <c r="P86" i="8"/>
  <c r="V71" i="8"/>
  <c r="W70" i="8"/>
  <c r="W77" i="8" s="1"/>
  <c r="W82" i="8"/>
  <c r="W85" i="8" l="1"/>
  <c r="W83" i="8"/>
  <c r="W88" i="8" s="1"/>
  <c r="G26" i="8" s="1"/>
  <c r="W87" i="8"/>
  <c r="W71" i="8"/>
  <c r="P89" i="8"/>
  <c r="Q86" i="8"/>
  <c r="Q89" i="8" l="1"/>
  <c r="R86" i="8"/>
  <c r="G28" i="8" l="1"/>
  <c r="R89" i="8"/>
  <c r="S86" i="8"/>
  <c r="S89" i="8" l="1"/>
  <c r="T86" i="8"/>
  <c r="T89" i="8" l="1"/>
  <c r="U86" i="8"/>
  <c r="U89" i="8" l="1"/>
  <c r="V86" i="8"/>
  <c r="V89" i="8" l="1"/>
  <c r="W86" i="8"/>
  <c r="W89" i="8" s="1"/>
  <c r="G27" i="8" l="1"/>
</calcChain>
</file>

<file path=xl/sharedStrings.xml><?xml version="1.0" encoding="utf-8"?>
<sst xmlns="http://schemas.openxmlformats.org/spreadsheetml/2006/main" count="1100" uniqueCount="555">
  <si>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</si>
  <si>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</si>
  <si>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</si>
  <si>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</si>
  <si>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</si>
  <si>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</si>
  <si>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</si>
  <si>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</si>
  <si>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</si>
  <si>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</si>
  <si>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</si>
  <si>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</si>
  <si>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</si>
  <si>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</si>
  <si>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</si>
  <si>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</si>
  <si>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</si>
  <si>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</si>
  <si>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</si>
  <si>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</si>
  <si>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</si>
  <si>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</si>
  <si>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</si>
  <si>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</si>
  <si>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</si>
  <si>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</si>
  <si>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</si>
  <si>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</si>
  <si>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</si>
  <si>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</si>
  <si>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</si>
  <si>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</si>
  <si>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</si>
  <si>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</si>
  <si>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</si>
  <si>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</si>
  <si>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</si>
  <si>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</si>
  <si>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</si>
  <si>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</si>
  <si>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</si>
  <si>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</si>
  <si>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</si>
  <si>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</si>
  <si>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</si>
  <si>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</si>
  <si>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</si>
  <si>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</si>
  <si>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</si>
  <si>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</si>
  <si>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</si>
  <si>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</si>
  <si>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</si>
  <si>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</si>
  <si>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</si>
  <si>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</si>
  <si>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</si>
  <si>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</si>
  <si>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</si>
  <si>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</si>
  <si>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</si>
  <si>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</si>
  <si>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</si>
  <si>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</si>
  <si>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</si>
  <si>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</si>
  <si>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</si>
  <si>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</si>
  <si>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</si>
  <si>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</si>
  <si>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</si>
  <si>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</si>
  <si>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</si>
  <si>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</si>
  <si>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</si>
  <si>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</si>
  <si>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</si>
  <si>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</si>
  <si>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</si>
  <si>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</si>
  <si>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</si>
  <si>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</si>
  <si>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</si>
  <si>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</si>
  <si>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</si>
  <si>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</si>
  <si>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</si>
  <si>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</si>
  <si>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</si>
  <si>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</si>
  <si>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</si>
  <si>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</si>
  <si>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</si>
  <si>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</si>
  <si>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</si>
  <si>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</si>
  <si>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</si>
  <si>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</si>
  <si>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</si>
  <si>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</si>
  <si>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</si>
  <si>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</si>
  <si>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</si>
  <si>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</si>
  <si>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</si>
  <si>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</si>
  <si>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</si>
  <si>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</si>
  <si>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</si>
  <si>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</si>
  <si>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</si>
  <si>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</si>
  <si>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</si>
  <si>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</si>
  <si>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</si>
  <si>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</si>
  <si>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</si>
  <si>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</si>
  <si>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</si>
  <si>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</si>
  <si>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</si>
  <si>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</si>
  <si>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</si>
  <si>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</si>
  <si>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</si>
  <si>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</si>
  <si>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</si>
  <si>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</si>
  <si>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</si>
  <si>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</si>
  <si>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</si>
  <si>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</si>
  <si>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</si>
  <si>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</si>
  <si>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</si>
  <si>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</si>
  <si>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</si>
  <si>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</si>
  <si>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</si>
  <si>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</si>
  <si>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</si>
  <si>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</si>
  <si>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</si>
  <si>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</si>
  <si>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</si>
  <si>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</si>
  <si>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</si>
  <si>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</si>
  <si>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</si>
  <si>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</si>
  <si>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</si>
  <si>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</si>
  <si>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</si>
  <si>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</si>
  <si>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</si>
  <si>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</si>
  <si>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</si>
  <si>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</si>
  <si>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</si>
  <si>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</si>
  <si>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</si>
  <si>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</si>
  <si>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</si>
  <si>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</si>
  <si>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</si>
  <si>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</si>
  <si>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</si>
  <si>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</si>
  <si>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</si>
  <si>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</si>
  <si>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</si>
  <si>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</si>
  <si>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</si>
  <si>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</si>
  <si>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</si>
  <si>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</si>
  <si>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</si>
  <si>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</si>
  <si>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</si>
  <si>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</si>
  <si>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</si>
  <si>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</si>
  <si>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</si>
  <si>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</si>
  <si>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</si>
  <si>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</si>
  <si>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</si>
  <si>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</si>
  <si>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</si>
  <si>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</si>
  <si>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</si>
  <si>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</si>
  <si>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</si>
  <si>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</si>
  <si>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</si>
  <si>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</si>
  <si>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</si>
  <si>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</si>
  <si>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</si>
  <si>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</si>
  <si>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</si>
  <si>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</si>
  <si>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</si>
  <si>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</si>
  <si>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</si>
  <si>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</si>
  <si>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</si>
  <si>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</si>
  <si>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</si>
  <si>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</si>
  <si>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</si>
  <si>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</si>
  <si>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</si>
  <si>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</si>
  <si>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</si>
  <si>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</si>
  <si>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</si>
  <si>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</si>
  <si>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</si>
  <si>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</si>
  <si>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</si>
  <si>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</si>
  <si>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</si>
  <si>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</si>
  <si>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</si>
  <si>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</si>
  <si>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</si>
  <si>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</si>
  <si>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</si>
  <si>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</si>
  <si>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</si>
  <si>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</si>
  <si>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</si>
  <si>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</si>
  <si>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</si>
  <si>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</si>
  <si>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</si>
  <si>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</si>
  <si>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</si>
  <si>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</si>
  <si>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</si>
  <si>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</si>
  <si>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</si>
  <si>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</si>
  <si>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</si>
  <si>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</si>
  <si>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</si>
  <si>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</si>
  <si>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</si>
  <si>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</si>
  <si>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</si>
  <si>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</si>
  <si>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</si>
  <si>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</si>
  <si>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</si>
  <si>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</si>
  <si>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</si>
  <si>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</si>
  <si>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</si>
  <si>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</si>
  <si>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</si>
  <si>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</si>
  <si>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</si>
  <si>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</si>
  <si>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</si>
  <si>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</si>
  <si>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</si>
  <si>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</si>
  <si>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</si>
  <si>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</si>
  <si>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</si>
  <si>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</si>
  <si>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</si>
  <si>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</si>
  <si>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</si>
  <si>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</si>
  <si>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</si>
  <si>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</si>
  <si>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</si>
  <si>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</si>
  <si>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</si>
  <si>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</si>
  <si>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</si>
  <si>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</si>
  <si>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</si>
  <si>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</si>
  <si>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</si>
  <si>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</si>
  <si>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</si>
  <si>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</si>
  <si>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</si>
  <si>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</si>
  <si>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</si>
  <si>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</si>
  <si>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</si>
  <si>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</si>
  <si>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</si>
  <si>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</si>
  <si>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</si>
  <si>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</si>
  <si>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</si>
  <si>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</si>
  <si>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</si>
  <si>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</si>
  <si>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</si>
  <si>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</si>
  <si>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</si>
  <si>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</si>
  <si>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</si>
  <si>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</si>
  <si>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</si>
  <si>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</si>
  <si>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</si>
  <si>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</si>
  <si>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</si>
  <si>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</si>
  <si>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</si>
  <si>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</si>
  <si>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</si>
  <si>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</si>
  <si>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</si>
  <si>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</si>
  <si>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</si>
  <si>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</si>
  <si>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</si>
  <si>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</si>
  <si>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</si>
  <si>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</si>
  <si>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</si>
  <si>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</si>
  <si>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</si>
  <si>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</si>
  <si>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</si>
  <si>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</si>
  <si>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</si>
  <si>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</si>
  <si>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</si>
  <si>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</si>
  <si>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</si>
  <si>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</si>
  <si>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</si>
  <si>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</si>
  <si>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</si>
  <si>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</si>
  <si>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</si>
  <si>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</si>
  <si>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</si>
  <si>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</si>
  <si>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</si>
  <si>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</si>
  <si>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</si>
  <si>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</si>
  <si>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</si>
  <si>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</si>
  <si>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</si>
  <si>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</si>
  <si>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</si>
  <si>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</si>
  <si>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</si>
  <si>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</si>
  <si>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</si>
  <si>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</si>
  <si>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</si>
  <si>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</si>
  <si>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</si>
  <si>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</si>
  <si>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</si>
  <si>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</si>
  <si>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</si>
  <si>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</si>
  <si>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</si>
  <si>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</si>
  <si>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</si>
  <si>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</si>
  <si>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</si>
  <si>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</si>
  <si>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</si>
  <si>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</si>
  <si>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</si>
  <si>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</si>
  <si>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</si>
  <si>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</si>
  <si>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</si>
  <si>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</si>
  <si>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</si>
  <si>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</si>
  <si>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</si>
  <si>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</si>
  <si>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</si>
  <si>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</si>
  <si>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</si>
  <si>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</si>
  <si>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</si>
  <si>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</si>
  <si>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</si>
  <si>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</si>
  <si>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</si>
  <si>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</si>
  <si>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</si>
  <si>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</si>
  <si>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</si>
  <si>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</si>
  <si>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</si>
  <si>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</si>
  <si>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</si>
  <si>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</si>
  <si>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</si>
  <si>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</si>
  <si>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</si>
  <si>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</si>
  <si>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</si>
  <si>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</si>
  <si>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</si>
  <si>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</si>
  <si>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</si>
  <si>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</si>
  <si>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</si>
  <si>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</si>
  <si>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</si>
  <si>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</si>
  <si>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</si>
  <si>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</si>
  <si>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</si>
  <si>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</si>
  <si>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</si>
  <si>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</si>
  <si>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</si>
  <si>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</si>
  <si>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</si>
  <si>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</si>
  <si>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</si>
  <si>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</si>
  <si>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</si>
  <si>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</si>
  <si>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</si>
  <si>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</si>
  <si>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</si>
  <si>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</si>
  <si>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</si>
  <si>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</si>
  <si>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</si>
  <si>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</si>
  <si>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</si>
  <si>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</si>
  <si>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</si>
  <si>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</si>
  <si>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</si>
  <si>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</si>
  <si>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</si>
  <si>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</si>
  <si>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</si>
  <si>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</si>
  <si>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</si>
  <si>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</si>
  <si>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</si>
  <si>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</si>
  <si>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</si>
  <si>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</si>
  <si>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</si>
  <si>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</si>
  <si>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</si>
  <si>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</si>
  <si>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</si>
  <si>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</si>
  <si>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</si>
  <si>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</si>
  <si>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</si>
  <si>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</si>
  <si>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</si>
  <si>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</si>
  <si>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</si>
  <si>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</si>
  <si>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</si>
  <si>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</si>
  <si>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</si>
  <si>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</si>
  <si>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</si>
  <si>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</si>
  <si>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</si>
  <si>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</si>
  <si>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</si>
  <si>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</si>
  <si>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</si>
  <si>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</si>
  <si>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</si>
  <si>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</si>
  <si>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</si>
  <si>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</si>
  <si>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</si>
  <si>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</si>
  <si>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</si>
  <si>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</si>
  <si>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</si>
  <si>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</si>
  <si>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</si>
  <si>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</si>
  <si>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</si>
  <si>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</si>
  <si>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</si>
  <si>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</si>
  <si>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</si>
  <si>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</si>
  <si>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</si>
  <si>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</si>
  <si>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</si>
  <si>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</si>
  <si>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</si>
  <si>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</si>
  <si>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</si>
  <si>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</si>
  <si>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</si>
  <si>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</si>
  <si>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</si>
  <si>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</si>
  <si>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</si>
  <si>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</si>
  <si>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</si>
  <si>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</si>
  <si>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</si>
  <si>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</si>
  <si>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</si>
  <si>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ПС 35/10 кВ УТ-18 по ВЛ 35 кВ Ирень-Литейная</t>
  </si>
  <si>
    <t>Релейная защита и автоматика</t>
  </si>
  <si>
    <t>нет</t>
  </si>
  <si>
    <t>Автоматизированная система диспетчерского телеуправления</t>
  </si>
  <si>
    <t>не требутся</t>
  </si>
  <si>
    <t>ПКГУП "КЭС"</t>
  </si>
  <si>
    <t>Модернизация</t>
  </si>
  <si>
    <t>закупка не проведена</t>
  </si>
  <si>
    <t xml:space="preserve">Модернизация ПС35/10кВ УТ-18 (внедрение комплекса АСДТУ, создание АРМ диспетчера) </t>
  </si>
  <si>
    <t>Пермский край, Кунгурский муниципальный округ</t>
  </si>
  <si>
    <t xml:space="preserve">МВ×А-0;т.у.-0; км ЛЭП-0; шт-1;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</si>
  <si>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</si>
  <si>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</si>
  <si>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</si>
  <si>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</si>
  <si>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</si>
  <si>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</si>
  <si>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</si>
  <si>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</si>
  <si>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</si>
  <si>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</si>
  <si>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</si>
  <si>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</si>
  <si>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</si>
  <si>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</si>
  <si>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</si>
  <si>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</si>
  <si>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</si>
  <si>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Замена  оборудования РТП/ТП со сроком службы более 50 лет, не соответствующего действующим НТД  (ПУЭ, ПТЭ, ПОТ ЭЭ, РД, СТО, ГОСТам и т.д.) в части: несоответствие баковых выключателей коммутационной способности токам КЗ (ПУЭ, п. 1.4.5), высокая взрыво-пожароопасность баковых выключателей в связи с отсутствием маслоприемников и не соответствии токам КЗ (ПУЭ, п. 4.2.101, ПУЭ, п. 1.4.5), отсутствие стационарных заземляющих разъединителей (ПУЭ, п. 4.2.28; СТО 70238424.10.009-2011, п. 10.1), в РУ-6 кВ РТП отсутствуют блокировки дверей ячеек с разъединителями (РД 34.35.512.  ГОСТ 12.2.007.4-75. п. 2.4.з) установленные в РУ-0,4 кВ предохранители по конструкции не обеспечивают безопасность персонала при эксплуатации (ПУЭ, п. 4.1.8, ПОТ ЭЭ, п. 3.10), отсутствие мероприятий по снижению шума, вибраций и ЭМИ в отдельно стоящих ТП и в встроенных в жилые дома (ПУЭ п. 7.1.5; СТО 70238424.10.009-2011, п. 11.1), отсутствие маслоприемников под силовыми трансформаторами (ПУЭ, п. 4.2.103, ПТЭ п.492), разрушение элементов заземляющих устройств превышает 50% сечения (РД 53-34.0-20.525-00. п. 2.3), невозможность проведения телемеханики на устаревшем оборудовании РУ-6 кВ. Мероприятия направлены на повышение индекса технического состояния объектов электросетевого комплекса.  Обоснование увеличения мощности силовых трансформаторов: Загрузка по замерам от 28.12.2021 составляет 0,412 МВт (108%)</t>
  </si>
  <si>
    <t>выделение этапов не предусматривается</t>
  </si>
  <si>
    <t>Акт технического осмотра</t>
  </si>
  <si>
    <t>Год раскрытия информации: 2026 год</t>
  </si>
  <si>
    <t>0 млн руб с НДС</t>
  </si>
  <si>
    <t>0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</si>
</sst>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2616459.6713405014</c:v>
                </c:pt>
                <c:pt idx="3">
                  <c:v>4405673.764884185</c:v>
                </c:pt>
                <c:pt idx="4">
                  <c:v>6365100.6463266555</c:v>
                </c:pt>
                <c:pt idx="5">
                  <c:v>8511695.4051246531</c:v>
                </c:pt>
                <c:pt idx="6">
                  <c:v>10864125.764090382</c:v>
                </c:pt>
                <c:pt idx="7">
                  <c:v>13442947.150524685</c:v>
                </c:pt>
                <c:pt idx="8">
                  <c:v>16270795.843879491</c:v>
                </c:pt>
                <c:pt idx="9">
                  <c:v>19372602.081831556</c:v>
                </c:pt>
                <c:pt idx="10">
                  <c:v>22775825.203874703</c:v>
                </c:pt>
                <c:pt idx="11">
                  <c:v>26510713.129542634</c:v>
                </c:pt>
                <c:pt idx="12">
                  <c:v>30610588.709357545</c:v>
                </c:pt>
                <c:pt idx="13">
                  <c:v>35112165.752993256</c:v>
                </c:pt>
                <c:pt idx="14">
                  <c:v>40055897.83363536</c:v>
                </c:pt>
                <c:pt idx="15">
                  <c:v>45486363.293091081</c:v>
                </c:pt>
                <c:pt idx="16">
                  <c:v>51452690.232139908</c:v>
                </c:pt>
              </c:numCache>
            </c:numRef>
          </c:val>
          <c:smooth val="0"/>
          <c:extLst>
            <c:ext xmlns:c16="http://schemas.microsoft.com/office/drawing/2014/chart" uri="{C3380CC4-5D6E-409C-BE32-E72D297353CC}">
              <c16:uniqueId val="{00000000-77DF-4074-899D-5680AAF5255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1450517.1827130916</c:v>
                </c:pt>
                <c:pt idx="3">
                  <c:v>1401217.0832043893</c:v>
                </c:pt>
                <c:pt idx="4">
                  <c:v>1357981.1181549833</c:v>
                </c:pt>
                <c:pt idx="5">
                  <c:v>1316546.7663092071</c:v>
                </c:pt>
                <c:pt idx="6">
                  <c:v>1276804.9510753986</c:v>
                </c:pt>
                <c:pt idx="7">
                  <c:v>1238655.6908452143</c:v>
                </c:pt>
                <c:pt idx="8">
                  <c:v>1202007.1860140804</c:v>
                </c:pt>
                <c:pt idx="9">
                  <c:v>1166775.0055572598</c:v>
                </c:pt>
                <c:pt idx="10">
                  <c:v>1132881.3619448792</c:v>
                </c:pt>
                <c:pt idx="11">
                  <c:v>1100254.464458727</c:v>
                </c:pt>
                <c:pt idx="12">
                  <c:v>1068827.942106474</c:v>
                </c:pt>
                <c:pt idx="13">
                  <c:v>1038540.3283320004</c:v>
                </c:pt>
                <c:pt idx="14">
                  <c:v>1009334.6006086991</c:v>
                </c:pt>
                <c:pt idx="15">
                  <c:v>981157.76878905948</c:v>
                </c:pt>
                <c:pt idx="16">
                  <c:v>953960.50678025535</c:v>
                </c:pt>
              </c:numCache>
            </c:numRef>
          </c:val>
          <c:smooth val="0"/>
          <c:extLst>
            <c:ext xmlns:c16="http://schemas.microsoft.com/office/drawing/2014/chart" uri="{C3380CC4-5D6E-409C-BE32-E72D297353CC}">
              <c16:uniqueId val="{00000001-77DF-4074-899D-5680AAF5255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552</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529</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540</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545</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546</v>
      </c>
    </row>
    <row r="41" spans="1:24" ht="63" x14ac:dyDescent="0.25">
      <c r="A41" s="18" t="s">
        <v>47</v>
      </c>
      <c r="B41" s="24" t="s">
        <v>48</v>
      </c>
      <c r="C41" s="17" t="s">
        <v>547</v>
      </c>
    </row>
    <row r="42" spans="1:24" ht="47.25" x14ac:dyDescent="0.25">
      <c r="A42" s="18" t="s">
        <v>49</v>
      </c>
      <c r="B42" s="24" t="s">
        <v>50</v>
      </c>
      <c r="C42" s="17" t="s">
        <v>547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548</v>
      </c>
    </row>
    <row r="47" spans="1:24" ht="18.75" customHeight="1" x14ac:dyDescent="0.25">
      <c r="A47" s="21"/>
      <c r="B47" s="22"/>
      <c r="C47" s="23"/>
    </row>
    <row r="48" spans="1:24" ht="31.5" x14ac:dyDescent="0.25">
      <c r="A48" s="18" t="s">
        <v>59</v>
      </c>
      <c r="B48" s="24" t="s">
        <v>60</v>
      </c>
      <c r="C48" s="25" t="s">
        <v>553</v>
      </c>
    </row>
    <row r="49" spans="1:3" ht="31.5" x14ac:dyDescent="0.25">
      <c r="A49" s="18" t="s">
        <v>61</v>
      </c>
      <c r="B49" s="24" t="s">
        <v>62</v>
      </c>
      <c r="C49" s="25"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 xml:space="preserve">Модернизация ПС35/10кВ УТ-18 (внедрение комплекса АСДТУ, создание АРМ диспетчера)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7.7051964221288625</v>
      </c>
      <c r="D24" s="196">
        <v>3.5886935778711369</v>
      </c>
      <c r="E24" s="196">
        <v>3.5886935778711369</v>
      </c>
      <c r="F24" s="197">
        <v>3.5886935778711369</v>
      </c>
      <c r="G24" s="196">
        <v>0</v>
      </c>
      <c r="H24" s="196">
        <v>0</v>
      </c>
      <c r="I24" s="196">
        <v>0</v>
      </c>
      <c r="J24" s="196">
        <v>3.5886935778711369</v>
      </c>
      <c r="K24" s="196">
        <v>4</v>
      </c>
      <c r="L24" s="196">
        <v>7.7051964221288625</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7.7051964221288625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7.7051964221288625</v>
      </c>
      <c r="D27" s="26">
        <v>3.5886935778711369</v>
      </c>
      <c r="E27" s="26">
        <v>3.5886935778711369</v>
      </c>
      <c r="F27" s="203">
        <v>3.5886935778711369</v>
      </c>
      <c r="G27" s="26">
        <v>0</v>
      </c>
      <c r="H27" s="26">
        <v>0</v>
      </c>
      <c r="I27" s="26">
        <v>0</v>
      </c>
      <c r="J27" s="26">
        <v>3.5886935778711369</v>
      </c>
      <c r="K27" s="26">
        <v>4</v>
      </c>
      <c r="L27" s="26">
        <v>7.7051964221288625</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7.7051964221288625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9.4115749999999991</v>
      </c>
      <c r="E30" s="200">
        <v>9.4115749999999991</v>
      </c>
      <c r="F30" s="200">
        <v>9.4115749999999991</v>
      </c>
      <c r="G30" s="200">
        <v>0</v>
      </c>
      <c r="H30" s="200">
        <v>0</v>
      </c>
      <c r="I30" s="200">
        <v>0</v>
      </c>
      <c r="J30" s="200">
        <v>2.990577981559281</v>
      </c>
      <c r="K30" s="200">
        <v>4</v>
      </c>
      <c r="L30" s="200">
        <v>6.4209970184407181</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6.4209970184407181</v>
      </c>
      <c r="AG30" s="200">
        <v>0</v>
      </c>
    </row>
    <row r="31" spans="1:37" x14ac:dyDescent="0.25">
      <c r="A31" s="201" t="s">
        <v>357</v>
      </c>
      <c r="B31" s="202" t="s">
        <v>358</v>
      </c>
      <c r="C31" s="200">
        <v>0</v>
      </c>
      <c r="D31" s="200">
        <v>0.94115749999999998</v>
      </c>
      <c r="E31" s="26">
        <v>0.94115749999999998</v>
      </c>
      <c r="F31" s="26">
        <v>0.94115749999999998</v>
      </c>
      <c r="G31" s="200">
        <v>0</v>
      </c>
      <c r="H31" s="26">
        <v>0</v>
      </c>
      <c r="I31" s="26">
        <v>0</v>
      </c>
      <c r="J31" s="200">
        <v>0.29905779815592809</v>
      </c>
      <c r="K31" s="26">
        <v>4</v>
      </c>
      <c r="L31" s="26">
        <v>0.64209970184407184</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0.64209970184407184</v>
      </c>
      <c r="AG31" s="200">
        <v>0</v>
      </c>
    </row>
    <row r="32" spans="1:37" ht="31.5" x14ac:dyDescent="0.25">
      <c r="A32" s="201" t="s">
        <v>359</v>
      </c>
      <c r="B32" s="202" t="s">
        <v>360</v>
      </c>
      <c r="C32" s="200">
        <v>0</v>
      </c>
      <c r="D32" s="200">
        <v>2.3528937499999998</v>
      </c>
      <c r="E32" s="26">
        <v>2.3528937499999998</v>
      </c>
      <c r="F32" s="26">
        <v>2.3528937499999998</v>
      </c>
      <c r="G32" s="200">
        <v>0</v>
      </c>
      <c r="H32" s="26">
        <v>0</v>
      </c>
      <c r="I32" s="26">
        <v>0</v>
      </c>
      <c r="J32" s="200">
        <v>0.74764449538982025</v>
      </c>
      <c r="K32" s="26">
        <v>4</v>
      </c>
      <c r="L32" s="26">
        <v>1.6052492546101795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1.6052492546101795</v>
      </c>
      <c r="AG32" s="200">
        <v>0</v>
      </c>
    </row>
    <row r="33" spans="1:33" x14ac:dyDescent="0.25">
      <c r="A33" s="201" t="s">
        <v>361</v>
      </c>
      <c r="B33" s="202" t="s">
        <v>362</v>
      </c>
      <c r="C33" s="200">
        <v>0</v>
      </c>
      <c r="D33" s="200">
        <v>5.6469450000000005</v>
      </c>
      <c r="E33" s="26">
        <v>5.6469450000000005</v>
      </c>
      <c r="F33" s="26">
        <v>5.6469450000000005</v>
      </c>
      <c r="G33" s="200">
        <v>0</v>
      </c>
      <c r="H33" s="26">
        <v>0</v>
      </c>
      <c r="I33" s="26">
        <v>0</v>
      </c>
      <c r="J33" s="200">
        <v>1.7943467889355691</v>
      </c>
      <c r="K33" s="26">
        <v>4</v>
      </c>
      <c r="L33" s="26">
        <v>3.8525982110644317</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3.8525982110644317</v>
      </c>
      <c r="AG33" s="200">
        <v>0</v>
      </c>
    </row>
    <row r="34" spans="1:33" x14ac:dyDescent="0.25">
      <c r="A34" s="201" t="s">
        <v>363</v>
      </c>
      <c r="B34" s="202" t="s">
        <v>364</v>
      </c>
      <c r="C34" s="200">
        <v>0</v>
      </c>
      <c r="D34" s="200">
        <v>0.47057874999999999</v>
      </c>
      <c r="E34" s="26">
        <v>0.47057874999999999</v>
      </c>
      <c r="F34" s="26">
        <v>0.47057874999999999</v>
      </c>
      <c r="G34" s="200">
        <v>0</v>
      </c>
      <c r="H34" s="26">
        <v>0</v>
      </c>
      <c r="I34" s="26">
        <v>0</v>
      </c>
      <c r="J34" s="200">
        <v>0.14952889907796404</v>
      </c>
      <c r="K34" s="26">
        <v>4</v>
      </c>
      <c r="L34" s="26">
        <v>0.32104985092203592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0.32104985092203592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9.4115749999999991</v>
      </c>
      <c r="E55" s="200">
        <v>9.4115749999999991</v>
      </c>
      <c r="F55" s="200">
        <v>9.4115749999999991</v>
      </c>
      <c r="G55" s="200">
        <v>0</v>
      </c>
      <c r="H55" s="200">
        <v>0</v>
      </c>
      <c r="I55" s="200">
        <v>0</v>
      </c>
      <c r="J55" s="200">
        <v>2.990577981559281</v>
      </c>
      <c r="K55" s="200">
        <v>4</v>
      </c>
      <c r="L55" s="200">
        <v>6.4209970184407181</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6.4209970184407181</v>
      </c>
      <c r="AG55" s="200">
        <v>0</v>
      </c>
    </row>
    <row r="56" spans="1:33" x14ac:dyDescent="0.25">
      <c r="A56" s="146" t="s">
        <v>396</v>
      </c>
      <c r="B56" s="202" t="s">
        <v>397</v>
      </c>
      <c r="C56" s="26">
        <v>0</v>
      </c>
      <c r="D56" s="26">
        <v>9.4115749999999991</v>
      </c>
      <c r="E56" s="26">
        <v>9.4115749999999991</v>
      </c>
      <c r="F56" s="26">
        <v>9.4115749999999991</v>
      </c>
      <c r="G56" s="26">
        <v>0</v>
      </c>
      <c r="H56" s="26">
        <v>0</v>
      </c>
      <c r="I56" s="26">
        <v>0</v>
      </c>
      <c r="J56" s="26">
        <v>2.990577981559281</v>
      </c>
      <c r="K56" s="26">
        <v>4</v>
      </c>
      <c r="L56" s="26">
        <v>6.4209970184407181</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6.4209970184407181</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9.4115749999999991</v>
      </c>
      <c r="E64" s="221">
        <v>9.4115749999999991</v>
      </c>
      <c r="F64" s="221">
        <v>9.4115749999999991</v>
      </c>
      <c r="G64" s="221">
        <v>0</v>
      </c>
      <c r="H64" s="221">
        <v>0</v>
      </c>
      <c r="I64" s="221">
        <v>0</v>
      </c>
      <c r="J64" s="221">
        <v>2.990577981559281</v>
      </c>
      <c r="K64" s="221">
        <v>4</v>
      </c>
      <c r="L64" s="221">
        <v>6.4209970184407181</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6.4209970184407181</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 xml:space="preserve">Модернизация ПС35/10кВ УТ-18 (внедрение комплекса АСДТУ, создание АРМ диспетчера)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526</v>
      </c>
      <c r="C26" s="157" t="s">
        <v>527</v>
      </c>
      <c r="D26" s="157">
        <v>2025</v>
      </c>
      <c r="E26" s="157" t="s">
        <v>83</v>
      </c>
      <c r="F26" s="157" t="s">
        <v>83</v>
      </c>
      <c r="G26" s="157">
        <v>0</v>
      </c>
      <c r="H26" s="157" t="s">
        <v>83</v>
      </c>
      <c r="I26" s="157">
        <v>0</v>
      </c>
      <c r="J26" s="157" t="s">
        <v>83</v>
      </c>
      <c r="K26" s="157" t="s">
        <v>83</v>
      </c>
      <c r="L26" s="157">
        <v>0</v>
      </c>
      <c r="M26" s="157" t="s">
        <v>83</v>
      </c>
      <c r="N26" s="157">
        <v>1</v>
      </c>
      <c r="O26" s="157" t="s">
        <v>528</v>
      </c>
      <c r="P26" s="157" t="s">
        <v>528</v>
      </c>
      <c r="Q26" s="157" t="s">
        <v>528</v>
      </c>
      <c r="R26" s="157" t="s">
        <v>528</v>
      </c>
      <c r="S26" s="157" t="s">
        <v>528</v>
      </c>
      <c r="T26" s="157" t="s">
        <v>528</v>
      </c>
      <c r="U26" s="157" t="s">
        <v>528</v>
      </c>
      <c r="V26" s="157" t="s">
        <v>528</v>
      </c>
      <c r="W26" s="157" t="s">
        <v>528</v>
      </c>
      <c r="X26" s="157" t="s">
        <v>528</v>
      </c>
      <c r="Y26" s="157" t="s">
        <v>528</v>
      </c>
      <c r="Z26" s="157" t="s">
        <v>528</v>
      </c>
      <c r="AA26" s="157" t="s">
        <v>528</v>
      </c>
      <c r="AB26" s="157" t="s">
        <v>528</v>
      </c>
      <c r="AC26" s="157" t="s">
        <v>528</v>
      </c>
      <c r="AD26" s="157" t="s">
        <v>528</v>
      </c>
      <c r="AE26" s="157" t="s">
        <v>528</v>
      </c>
      <c r="AF26" s="157" t="s">
        <v>528</v>
      </c>
      <c r="AG26" s="157" t="s">
        <v>528</v>
      </c>
      <c r="AH26" s="157" t="s">
        <v>528</v>
      </c>
      <c r="AI26" s="157" t="s">
        <v>528</v>
      </c>
      <c r="AJ26" s="157" t="s">
        <v>528</v>
      </c>
      <c r="AK26" s="157" t="s">
        <v>528</v>
      </c>
      <c r="AL26" s="157" t="s">
        <v>528</v>
      </c>
      <c r="AM26" s="157" t="s">
        <v>528</v>
      </c>
      <c r="AN26" s="157" t="s">
        <v>528</v>
      </c>
      <c r="AO26" s="157" t="s">
        <v>528</v>
      </c>
      <c r="AP26" s="157" t="s">
        <v>528</v>
      </c>
      <c r="AQ26" s="158" t="s">
        <v>528</v>
      </c>
      <c r="AR26" s="157" t="s">
        <v>528</v>
      </c>
      <c r="AS26" s="157" t="s">
        <v>528</v>
      </c>
      <c r="AT26" s="157" t="s">
        <v>528</v>
      </c>
      <c r="AU26" s="157" t="s">
        <v>528</v>
      </c>
      <c r="AV26" s="157" t="s">
        <v>528</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 xml:space="preserve">Модернизация ПС35/10кВ УТ-18 (внедрение комплекса АСДТУ, создание АРМ диспетчера) </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 xml:space="preserve">Модернизация ПС35/10кВ УТ-18 (внедрение комплекса АСДТУ, создание АРМ диспетчера) </v>
      </c>
    </row>
    <row r="22" spans="1:2" s="134" customFormat="1" ht="16.5" thickBot="1" x14ac:dyDescent="0.3">
      <c r="A22" s="167" t="s">
        <v>469</v>
      </c>
      <c r="B22" s="168" t="s">
        <v>530</v>
      </c>
    </row>
    <row r="23" spans="1:2" s="134" customFormat="1" ht="16.5" thickBot="1" x14ac:dyDescent="0.3">
      <c r="A23" s="167" t="s">
        <v>470</v>
      </c>
      <c r="B23" s="168" t="s">
        <v>527</v>
      </c>
    </row>
    <row r="24" spans="1:2" s="134" customFormat="1" ht="16.5" thickBot="1" x14ac:dyDescent="0.3">
      <c r="A24" s="167" t="s">
        <v>471</v>
      </c>
      <c r="B24" s="168" t="s">
        <v>531</v>
      </c>
    </row>
    <row r="25" spans="1:2" s="134" customFormat="1" ht="16.5" thickBot="1" x14ac:dyDescent="0.3">
      <c r="A25" s="169" t="s">
        <v>472</v>
      </c>
      <c r="B25" s="168">
        <v>2025</v>
      </c>
    </row>
    <row r="26" spans="1:2" s="134" customFormat="1" ht="16.5" thickBot="1" x14ac:dyDescent="0.3">
      <c r="A26" s="170" t="s">
        <v>473</v>
      </c>
      <c r="B26" s="168" t="s">
        <v>532</v>
      </c>
    </row>
    <row r="27" spans="1:2" s="134" customFormat="1" ht="29.25" thickBot="1" x14ac:dyDescent="0.3">
      <c r="A27" s="171" t="s">
        <v>474</v>
      </c>
      <c r="B27" s="172">
        <v>11.293889999999999</v>
      </c>
    </row>
    <row r="28" spans="1:2" s="134" customFormat="1" ht="16.5" thickBot="1" x14ac:dyDescent="0.3">
      <c r="A28" s="173" t="s">
        <v>475</v>
      </c>
      <c r="B28" s="172" t="s">
        <v>533</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534</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535</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535</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536</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536</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526</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537</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538</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539</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 xml:space="preserve">Модернизация ПС35/10кВ УТ-18 (внедрение комплекса АСДТУ, создание АРМ диспетчера) </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 xml:space="preserve">Модернизация ПС35/10кВ УТ-18 (внедрение комплекса АСДТУ, создание АРМ диспетчера) </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110.25" x14ac:dyDescent="0.25">
      <c r="A25" s="17">
        <v>1</v>
      </c>
      <c r="B25" s="17" t="s">
        <v>521</v>
      </c>
      <c r="C25" s="17" t="s">
        <v>521</v>
      </c>
      <c r="D25" s="17" t="s">
        <v>522</v>
      </c>
      <c r="E25" s="17" t="s">
        <v>523</v>
      </c>
      <c r="F25" s="17" t="s">
        <v>524</v>
      </c>
      <c r="G25" s="17" t="s">
        <v>521</v>
      </c>
      <c r="H25" s="17" t="s">
        <v>521</v>
      </c>
      <c r="I25" s="17">
        <v>1985</v>
      </c>
      <c r="J25" s="17"/>
      <c r="K25" s="17">
        <v>1985</v>
      </c>
      <c r="L25" s="17">
        <v>35</v>
      </c>
      <c r="M25" s="17">
        <v>35</v>
      </c>
      <c r="N25" s="17">
        <v>3.2</v>
      </c>
      <c r="O25" s="17">
        <v>3.2</v>
      </c>
      <c r="P25" s="17" t="s">
        <v>523</v>
      </c>
      <c r="Q25" s="17" t="s">
        <v>523</v>
      </c>
      <c r="R25" s="17" t="s">
        <v>523</v>
      </c>
      <c r="S25" s="17"/>
      <c r="T25" s="17"/>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 xml:space="preserve">Модернизация ПС35/10кВ УТ-18 (внедрение комплекса АСДТУ, создание АРМ диспетчера)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525</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O_К2_1</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 xml:space="preserve">Модернизация ПС35/10кВ УТ-18 (внедрение комплекса АСДТУ, создание АРМ диспетчера) </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549</v>
      </c>
    </row>
    <row r="23" spans="1:3" ht="42.75" customHeight="1" x14ac:dyDescent="0.25">
      <c r="A23" s="49" t="s">
        <v>15</v>
      </c>
      <c r="B23" s="50" t="s">
        <v>137</v>
      </c>
      <c r="C23" s="25" t="s">
        <v>529</v>
      </c>
    </row>
    <row r="24" spans="1:3" ht="63" customHeight="1" x14ac:dyDescent="0.25">
      <c r="A24" s="49" t="s">
        <v>17</v>
      </c>
      <c r="B24" s="50" t="s">
        <v>138</v>
      </c>
      <c r="C24" s="25" t="s">
        <v>531</v>
      </c>
    </row>
    <row r="25" spans="1:3" ht="63" customHeight="1" x14ac:dyDescent="0.25">
      <c r="A25" s="49" t="s">
        <v>19</v>
      </c>
      <c r="B25" s="50" t="s">
        <v>139</v>
      </c>
      <c r="C25" s="25" t="s">
        <v>189</v>
      </c>
    </row>
    <row r="26" spans="1:3" ht="42.75" customHeight="1" x14ac:dyDescent="0.25">
      <c r="A26" s="49" t="s">
        <v>21</v>
      </c>
      <c r="B26" s="50" t="s">
        <v>140</v>
      </c>
      <c r="C26" s="25" t="s">
        <v>550</v>
      </c>
    </row>
    <row r="27" spans="1:3" ht="42.75" customHeight="1" x14ac:dyDescent="0.25">
      <c r="A27" s="49" t="s">
        <v>23</v>
      </c>
      <c r="B27" s="50" t="s">
        <v>141</v>
      </c>
      <c r="C27" s="25" t="s">
        <v>551</v>
      </c>
    </row>
    <row r="28" spans="1:3" ht="42.75" customHeight="1" x14ac:dyDescent="0.25">
      <c r="A28" s="49" t="s">
        <v>25</v>
      </c>
      <c r="B28" s="50" t="s">
        <v>142</v>
      </c>
      <c r="C28" s="25">
        <v>2024</v>
      </c>
    </row>
    <row r="29" spans="1:3" ht="42.75" customHeight="1" x14ac:dyDescent="0.25">
      <c r="A29" s="49" t="s">
        <v>27</v>
      </c>
      <c r="B29" s="47" t="s">
        <v>143</v>
      </c>
      <c r="C29" s="25">
        <v>2025</v>
      </c>
    </row>
    <row r="30" spans="1:3" ht="42.75" customHeight="1" x14ac:dyDescent="0.25">
      <c r="A30" s="49" t="s">
        <v>29</v>
      </c>
      <c r="B30" s="47" t="s">
        <v>144</v>
      </c>
      <c r="C30" s="25" t="s">
        <v>532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 xml:space="preserve">Модернизация ПС35/10кВ УТ-18 (внедрение комплекса АСДТУ, создание АРМ диспетчера)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525</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 xml:space="preserve">Модернизация ПС35/10кВ УТ-18 (внедрение комплекса АСДТУ, создание АРМ диспетчера) </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O_К2_1</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 xml:space="preserve">Модернизация ПС35/10кВ УТ-18 (внедрение комплекса АСДТУ, создание АРМ диспетчера) </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9411575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18672837.211768426</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268902.14285714284</v>
      </c>
      <c r="E65" s="109">
        <f t="shared" si="10"/>
        <v>268902.14285714284</v>
      </c>
      <c r="F65" s="109">
        <f t="shared" si="10"/>
        <v>268902.14285714284</v>
      </c>
      <c r="G65" s="109">
        <f t="shared" si="10"/>
        <v>268902.14285714284</v>
      </c>
      <c r="H65" s="109">
        <f t="shared" si="10"/>
        <v>268902.14285714284</v>
      </c>
      <c r="I65" s="109">
        <f t="shared" si="10"/>
        <v>268902.14285714284</v>
      </c>
      <c r="J65" s="109">
        <f t="shared" si="10"/>
        <v>268902.14285714284</v>
      </c>
      <c r="K65" s="109">
        <f t="shared" si="10"/>
        <v>268902.14285714284</v>
      </c>
      <c r="L65" s="109">
        <f t="shared" si="10"/>
        <v>268902.14285714284</v>
      </c>
      <c r="M65" s="109">
        <f t="shared" si="10"/>
        <v>268902.14285714284</v>
      </c>
      <c r="N65" s="109">
        <f t="shared" si="10"/>
        <v>268902.14285714284</v>
      </c>
      <c r="O65" s="109">
        <f t="shared" si="10"/>
        <v>268902.14285714284</v>
      </c>
      <c r="P65" s="109">
        <f t="shared" si="10"/>
        <v>268902.14285714284</v>
      </c>
      <c r="Q65" s="109">
        <f t="shared" si="10"/>
        <v>268902.14285714284</v>
      </c>
      <c r="R65" s="109">
        <f t="shared" si="10"/>
        <v>268902.14285714284</v>
      </c>
      <c r="S65" s="109">
        <f t="shared" si="10"/>
        <v>268902.14285714284</v>
      </c>
      <c r="T65" s="109">
        <f t="shared" si="10"/>
        <v>268902.14285714284</v>
      </c>
      <c r="U65" s="109">
        <f t="shared" si="10"/>
        <v>268902.14285714284</v>
      </c>
      <c r="V65" s="109">
        <f t="shared" si="10"/>
        <v>268902.14285714284</v>
      </c>
      <c r="W65" s="109">
        <f t="shared" si="10"/>
        <v>268902.14285714284</v>
      </c>
    </row>
    <row r="66" spans="1:23" ht="11.25" customHeight="1" x14ac:dyDescent="0.25">
      <c r="A66" s="74" t="s">
        <v>237</v>
      </c>
      <c r="B66" s="109">
        <f>IF(AND(B45&gt;$B$92,B45&lt;=$B$92+$B$27),B65,0)</f>
        <v>0</v>
      </c>
      <c r="C66" s="109">
        <f t="shared" ref="C66:W66" si="11">IF(AND(C45&gt;$B$92,C45&lt;=$B$92+$B$27),C65+B66,0)</f>
        <v>0</v>
      </c>
      <c r="D66" s="109">
        <f t="shared" si="11"/>
        <v>268902.14285714284</v>
      </c>
      <c r="E66" s="109">
        <f t="shared" si="11"/>
        <v>537804.28571428568</v>
      </c>
      <c r="F66" s="109">
        <f t="shared" si="11"/>
        <v>806706.42857142852</v>
      </c>
      <c r="G66" s="109">
        <f t="shared" si="11"/>
        <v>1075608.5714285714</v>
      </c>
      <c r="H66" s="109">
        <f t="shared" si="11"/>
        <v>1344510.7142857141</v>
      </c>
      <c r="I66" s="109">
        <f t="shared" si="11"/>
        <v>1613412.8571428568</v>
      </c>
      <c r="J66" s="109">
        <f t="shared" si="11"/>
        <v>1882314.9999999995</v>
      </c>
      <c r="K66" s="109">
        <f t="shared" si="11"/>
        <v>2151217.1428571423</v>
      </c>
      <c r="L66" s="109">
        <f t="shared" si="11"/>
        <v>2420119.285714285</v>
      </c>
      <c r="M66" s="109">
        <f t="shared" si="11"/>
        <v>2689021.4285714277</v>
      </c>
      <c r="N66" s="109">
        <f t="shared" si="11"/>
        <v>2957923.5714285704</v>
      </c>
      <c r="O66" s="109">
        <f t="shared" si="11"/>
        <v>3226825.7142857132</v>
      </c>
      <c r="P66" s="109">
        <f t="shared" si="11"/>
        <v>3495727.8571428559</v>
      </c>
      <c r="Q66" s="109">
        <f t="shared" si="11"/>
        <v>3764629.9999999986</v>
      </c>
      <c r="R66" s="109">
        <f t="shared" si="11"/>
        <v>4033532.1428571413</v>
      </c>
      <c r="S66" s="109">
        <f t="shared" si="11"/>
        <v>4302434.2857142845</v>
      </c>
      <c r="T66" s="109">
        <f t="shared" si="11"/>
        <v>4571336.4285714272</v>
      </c>
      <c r="U66" s="109">
        <f t="shared" si="11"/>
        <v>4840238.57142857</v>
      </c>
      <c r="V66" s="109">
        <f t="shared" si="11"/>
        <v>5109140.7142857127</v>
      </c>
      <c r="W66" s="109">
        <f t="shared" si="11"/>
        <v>5378042.8571428554</v>
      </c>
    </row>
    <row r="67" spans="1:23" ht="25.5" customHeight="1" x14ac:dyDescent="0.25">
      <c r="A67" s="110" t="s">
        <v>238</v>
      </c>
      <c r="B67" s="106">
        <f t="shared" ref="B67:W67" si="12">B64-B65</f>
        <v>0</v>
      </c>
      <c r="C67" s="106">
        <f t="shared" si="12"/>
        <v>1867174.4212495829</v>
      </c>
      <c r="D67" s="106">
        <f>D64-D65</f>
        <v>1729128.481605547</v>
      </c>
      <c r="E67" s="106">
        <f t="shared" si="12"/>
        <v>1924854.4159748266</v>
      </c>
      <c r="F67" s="106">
        <f t="shared" si="12"/>
        <v>2140054.6937774811</v>
      </c>
      <c r="G67" s="106">
        <f t="shared" si="12"/>
        <v>2376694.4788849996</v>
      </c>
      <c r="H67" s="106">
        <f t="shared" si="12"/>
        <v>2636939.6526806825</v>
      </c>
      <c r="I67" s="106">
        <f t="shared" si="12"/>
        <v>2923177.5242364062</v>
      </c>
      <c r="J67" s="106">
        <f t="shared" si="12"/>
        <v>3238039.6953291646</v>
      </c>
      <c r="K67" s="106">
        <f t="shared" si="12"/>
        <v>3584427.3060262823</v>
      </c>
      <c r="L67" s="106">
        <f t="shared" si="12"/>
        <v>3965538.9103425285</v>
      </c>
      <c r="M67" s="106">
        <f t="shared" si="12"/>
        <v>4384901.2577613248</v>
      </c>
      <c r="N67" s="106">
        <f t="shared" si="12"/>
        <v>4846403.2854828965</v>
      </c>
      <c r="O67" s="106">
        <f t="shared" si="12"/>
        <v>5354333.6584095256</v>
      </c>
      <c r="P67" s="106">
        <f t="shared" si="12"/>
        <v>5913422.2294291388</v>
      </c>
      <c r="Q67" s="106">
        <f t="shared" si="12"/>
        <v>6528885.8318743659</v>
      </c>
      <c r="R67" s="106">
        <f t="shared" si="12"/>
        <v>7206478.8595152022</v>
      </c>
      <c r="S67" s="106">
        <f t="shared" si="12"/>
        <v>7952549.1375319147</v>
      </c>
      <c r="T67" s="106">
        <f t="shared" si="12"/>
        <v>8774099.6411004793</v>
      </c>
      <c r="U67" s="106">
        <f t="shared" si="12"/>
        <v>9678856.6770477109</v>
      </c>
      <c r="V67" s="106">
        <f t="shared" si="12"/>
        <v>10675345.20909646</v>
      </c>
      <c r="W67" s="106">
        <f t="shared" si="12"/>
        <v>11772972.079187011</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1729128.481605547</v>
      </c>
      <c r="E69" s="105">
        <f>E67+E68</f>
        <v>1924854.4159748266</v>
      </c>
      <c r="F69" s="105">
        <f t="shared" ref="F69:W69" si="14">F67-F68</f>
        <v>2140054.6937774811</v>
      </c>
      <c r="G69" s="105">
        <f t="shared" si="14"/>
        <v>2376694.4788849996</v>
      </c>
      <c r="H69" s="105">
        <f t="shared" si="14"/>
        <v>2636939.6526806825</v>
      </c>
      <c r="I69" s="105">
        <f t="shared" si="14"/>
        <v>2923177.5242364062</v>
      </c>
      <c r="J69" s="105">
        <f t="shared" si="14"/>
        <v>3238039.6953291646</v>
      </c>
      <c r="K69" s="105">
        <f t="shared" si="14"/>
        <v>3584427.3060262823</v>
      </c>
      <c r="L69" s="105">
        <f t="shared" si="14"/>
        <v>3965538.9103425285</v>
      </c>
      <c r="M69" s="105">
        <f t="shared" si="14"/>
        <v>4384901.2577613248</v>
      </c>
      <c r="N69" s="105">
        <f t="shared" si="14"/>
        <v>4846403.2854828965</v>
      </c>
      <c r="O69" s="105">
        <f t="shared" si="14"/>
        <v>5354333.6584095256</v>
      </c>
      <c r="P69" s="105">
        <f t="shared" si="14"/>
        <v>5913422.2294291388</v>
      </c>
      <c r="Q69" s="105">
        <f t="shared" si="14"/>
        <v>6528885.8318743659</v>
      </c>
      <c r="R69" s="105">
        <f t="shared" si="14"/>
        <v>7206478.8595152022</v>
      </c>
      <c r="S69" s="105">
        <f t="shared" si="14"/>
        <v>7952549.1375319147</v>
      </c>
      <c r="T69" s="105">
        <f t="shared" si="14"/>
        <v>8774099.6411004793</v>
      </c>
      <c r="U69" s="105">
        <f t="shared" si="14"/>
        <v>9678856.6770477109</v>
      </c>
      <c r="V69" s="105">
        <f t="shared" si="14"/>
        <v>10675345.20909646</v>
      </c>
      <c r="W69" s="105">
        <f t="shared" si="14"/>
        <v>11772972.079187011</v>
      </c>
    </row>
    <row r="70" spans="1:23" ht="12" customHeight="1" x14ac:dyDescent="0.25">
      <c r="A70" s="74" t="s">
        <v>208</v>
      </c>
      <c r="B70" s="102">
        <f t="shared" ref="B70:W70" si="15">-IF(B69&gt;0, B69*$B$35, 0)</f>
        <v>0</v>
      </c>
      <c r="C70" s="102">
        <f t="shared" si="15"/>
        <v>-373434.88424991659</v>
      </c>
      <c r="D70" s="102">
        <f t="shared" si="15"/>
        <v>-345825.69632110943</v>
      </c>
      <c r="E70" s="102">
        <f t="shared" si="15"/>
        <v>-384970.88319496531</v>
      </c>
      <c r="F70" s="102">
        <f t="shared" si="15"/>
        <v>-428010.93875549623</v>
      </c>
      <c r="G70" s="102">
        <f t="shared" si="15"/>
        <v>-475338.89577699994</v>
      </c>
      <c r="H70" s="102">
        <f t="shared" si="15"/>
        <v>-527387.9305361365</v>
      </c>
      <c r="I70" s="102">
        <f t="shared" si="15"/>
        <v>-584635.50484728126</v>
      </c>
      <c r="J70" s="102">
        <f t="shared" si="15"/>
        <v>-647607.93906583299</v>
      </c>
      <c r="K70" s="102">
        <f t="shared" si="15"/>
        <v>-716885.46120525652</v>
      </c>
      <c r="L70" s="102">
        <f t="shared" si="15"/>
        <v>-793107.78206850577</v>
      </c>
      <c r="M70" s="102">
        <f t="shared" si="15"/>
        <v>-876980.25155226502</v>
      </c>
      <c r="N70" s="102">
        <f t="shared" si="15"/>
        <v>-969280.65709657932</v>
      </c>
      <c r="O70" s="102">
        <f t="shared" si="15"/>
        <v>-1070866.7316819052</v>
      </c>
      <c r="P70" s="102">
        <f t="shared" si="15"/>
        <v>-1182684.4458858278</v>
      </c>
      <c r="Q70" s="102">
        <f t="shared" si="15"/>
        <v>-1305777.1663748734</v>
      </c>
      <c r="R70" s="102">
        <f t="shared" si="15"/>
        <v>-1441295.7719030406</v>
      </c>
      <c r="S70" s="102">
        <f t="shared" si="15"/>
        <v>-1590509.8275063829</v>
      </c>
      <c r="T70" s="102">
        <f t="shared" si="15"/>
        <v>-1754819.928220096</v>
      </c>
      <c r="U70" s="102">
        <f t="shared" si="15"/>
        <v>-1935771.3354095423</v>
      </c>
      <c r="V70" s="102">
        <f t="shared" si="15"/>
        <v>-2135069.0418192921</v>
      </c>
      <c r="W70" s="102">
        <f t="shared" si="15"/>
        <v>-2354594.4158374025</v>
      </c>
    </row>
    <row r="71" spans="1:23" ht="12.75" customHeight="1" thickBot="1" x14ac:dyDescent="0.3">
      <c r="A71" s="111" t="s">
        <v>241</v>
      </c>
      <c r="B71" s="112">
        <f t="shared" ref="B71:W71" si="16">B69+B70</f>
        <v>0</v>
      </c>
      <c r="C71" s="112">
        <f>C69+C70</f>
        <v>1493739.5369996664</v>
      </c>
      <c r="D71" s="112">
        <f t="shared" si="16"/>
        <v>1383302.7852844377</v>
      </c>
      <c r="E71" s="112">
        <f t="shared" si="16"/>
        <v>1539883.5327798612</v>
      </c>
      <c r="F71" s="112">
        <f t="shared" si="16"/>
        <v>1712043.7550219849</v>
      </c>
      <c r="G71" s="112">
        <f t="shared" si="16"/>
        <v>1901355.5831079998</v>
      </c>
      <c r="H71" s="112">
        <f t="shared" si="16"/>
        <v>2109551.722144546</v>
      </c>
      <c r="I71" s="112">
        <f t="shared" si="16"/>
        <v>2338542.0193891251</v>
      </c>
      <c r="J71" s="112">
        <f t="shared" si="16"/>
        <v>2590431.7562633315</v>
      </c>
      <c r="K71" s="112">
        <f t="shared" si="16"/>
        <v>2867541.8448210256</v>
      </c>
      <c r="L71" s="112">
        <f t="shared" si="16"/>
        <v>3172431.1282740226</v>
      </c>
      <c r="M71" s="112">
        <f t="shared" si="16"/>
        <v>3507921.0062090596</v>
      </c>
      <c r="N71" s="112">
        <f t="shared" si="16"/>
        <v>3877122.6283863173</v>
      </c>
      <c r="O71" s="112">
        <f t="shared" si="16"/>
        <v>4283466.9267276209</v>
      </c>
      <c r="P71" s="112">
        <f t="shared" si="16"/>
        <v>4730737.7835433111</v>
      </c>
      <c r="Q71" s="112">
        <f t="shared" si="16"/>
        <v>5223108.6654994925</v>
      </c>
      <c r="R71" s="112">
        <f t="shared" si="16"/>
        <v>5765183.0876121614</v>
      </c>
      <c r="S71" s="112">
        <f t="shared" si="16"/>
        <v>6362039.3100255318</v>
      </c>
      <c r="T71" s="112">
        <f t="shared" si="16"/>
        <v>7019279.7128803832</v>
      </c>
      <c r="U71" s="112">
        <f t="shared" si="16"/>
        <v>7743085.3416381683</v>
      </c>
      <c r="V71" s="112">
        <f t="shared" si="16"/>
        <v>8540276.1672771685</v>
      </c>
      <c r="W71" s="112">
        <f t="shared" si="16"/>
        <v>9418377.6633496098</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1729128.481605547</v>
      </c>
      <c r="E74" s="106">
        <f t="shared" si="18"/>
        <v>1924854.4159748266</v>
      </c>
      <c r="F74" s="106">
        <f t="shared" si="18"/>
        <v>2140054.6937774811</v>
      </c>
      <c r="G74" s="106">
        <f t="shared" si="18"/>
        <v>2376694.4788849996</v>
      </c>
      <c r="H74" s="106">
        <f t="shared" si="18"/>
        <v>2636939.6526806825</v>
      </c>
      <c r="I74" s="106">
        <f t="shared" si="18"/>
        <v>2923177.5242364062</v>
      </c>
      <c r="J74" s="106">
        <f t="shared" si="18"/>
        <v>3238039.6953291646</v>
      </c>
      <c r="K74" s="106">
        <f t="shared" si="18"/>
        <v>3584427.3060262823</v>
      </c>
      <c r="L74" s="106">
        <f t="shared" si="18"/>
        <v>3965538.9103425285</v>
      </c>
      <c r="M74" s="106">
        <f t="shared" si="18"/>
        <v>4384901.2577613248</v>
      </c>
      <c r="N74" s="106">
        <f t="shared" si="18"/>
        <v>4846403.2854828965</v>
      </c>
      <c r="O74" s="106">
        <f t="shared" si="18"/>
        <v>5354333.6584095256</v>
      </c>
      <c r="P74" s="106">
        <f t="shared" si="18"/>
        <v>5913422.2294291388</v>
      </c>
      <c r="Q74" s="106">
        <f t="shared" si="18"/>
        <v>6528885.8318743659</v>
      </c>
      <c r="R74" s="106">
        <f t="shared" si="18"/>
        <v>7206478.8595152022</v>
      </c>
      <c r="S74" s="106">
        <f t="shared" si="18"/>
        <v>7952549.1375319147</v>
      </c>
      <c r="T74" s="106">
        <f t="shared" si="18"/>
        <v>8774099.6411004793</v>
      </c>
      <c r="U74" s="106">
        <f t="shared" si="18"/>
        <v>9678856.6770477109</v>
      </c>
      <c r="V74" s="106">
        <f t="shared" si="18"/>
        <v>10675345.20909646</v>
      </c>
      <c r="W74" s="106">
        <f t="shared" si="18"/>
        <v>11772972.079187011</v>
      </c>
    </row>
    <row r="75" spans="1:23" ht="12" customHeight="1" x14ac:dyDescent="0.25">
      <c r="A75" s="74" t="s">
        <v>236</v>
      </c>
      <c r="B75" s="102">
        <f t="shared" ref="B75:W75" si="19">B65</f>
        <v>0</v>
      </c>
      <c r="C75" s="102">
        <f t="shared" si="19"/>
        <v>0</v>
      </c>
      <c r="D75" s="102">
        <f t="shared" si="19"/>
        <v>268902.14285714284</v>
      </c>
      <c r="E75" s="102">
        <f t="shared" si="19"/>
        <v>268902.14285714284</v>
      </c>
      <c r="F75" s="102">
        <f t="shared" si="19"/>
        <v>268902.14285714284</v>
      </c>
      <c r="G75" s="102">
        <f t="shared" si="19"/>
        <v>268902.14285714284</v>
      </c>
      <c r="H75" s="102">
        <f t="shared" si="19"/>
        <v>268902.14285714284</v>
      </c>
      <c r="I75" s="102">
        <f t="shared" si="19"/>
        <v>268902.14285714284</v>
      </c>
      <c r="J75" s="102">
        <f t="shared" si="19"/>
        <v>268902.14285714284</v>
      </c>
      <c r="K75" s="102">
        <f t="shared" si="19"/>
        <v>268902.14285714284</v>
      </c>
      <c r="L75" s="102">
        <f t="shared" si="19"/>
        <v>268902.14285714284</v>
      </c>
      <c r="M75" s="102">
        <f t="shared" si="19"/>
        <v>268902.14285714284</v>
      </c>
      <c r="N75" s="102">
        <f t="shared" si="19"/>
        <v>268902.14285714284</v>
      </c>
      <c r="O75" s="102">
        <f t="shared" si="19"/>
        <v>268902.14285714284</v>
      </c>
      <c r="P75" s="102">
        <f t="shared" si="19"/>
        <v>268902.14285714284</v>
      </c>
      <c r="Q75" s="102">
        <f t="shared" si="19"/>
        <v>268902.14285714284</v>
      </c>
      <c r="R75" s="102">
        <f t="shared" si="19"/>
        <v>268902.14285714284</v>
      </c>
      <c r="S75" s="102">
        <f t="shared" si="19"/>
        <v>268902.14285714284</v>
      </c>
      <c r="T75" s="102">
        <f t="shared" si="19"/>
        <v>268902.14285714284</v>
      </c>
      <c r="U75" s="102">
        <f t="shared" si="19"/>
        <v>268902.14285714284</v>
      </c>
      <c r="V75" s="102">
        <f t="shared" si="19"/>
        <v>268902.14285714284</v>
      </c>
      <c r="W75" s="102">
        <f t="shared" si="19"/>
        <v>268902.14285714284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-345825.69632110948</v>
      </c>
      <c r="E77" s="109">
        <f>IF(SUM($B$70:E70)+SUM($B$77:D77)&gt;0,0,SUM($B$70:E70)-SUM($B$77:D77))</f>
        <v>-384970.88319496531</v>
      </c>
      <c r="F77" s="109">
        <f>IF(SUM($B$70:F70)+SUM($B$77:E77)&gt;0,0,SUM($B$70:F70)-SUM($B$77:E77))</f>
        <v>-428010.93875549617</v>
      </c>
      <c r="G77" s="109">
        <f>IF(SUM($B$70:G70)+SUM($B$77:F77)&gt;0,0,SUM($B$70:G70)-SUM($B$77:F77))</f>
        <v>-475338.89577699988</v>
      </c>
      <c r="H77" s="109">
        <f>IF(SUM($B$70:H70)+SUM($B$77:G77)&gt;0,0,SUM($B$70:H70)-SUM($B$77:G77))</f>
        <v>-527387.9305361365</v>
      </c>
      <c r="I77" s="109">
        <f>IF(SUM($B$70:I70)+SUM($B$77:H77)&gt;0,0,SUM($B$70:I70)-SUM($B$77:H77))</f>
        <v>-584635.50484728115</v>
      </c>
      <c r="J77" s="109">
        <f>IF(SUM($B$70:J70)+SUM($B$77:I77)&gt;0,0,SUM($B$70:J70)-SUM($B$77:I77))</f>
        <v>-647607.93906583311</v>
      </c>
      <c r="K77" s="109">
        <f>IF(SUM($B$70:K70)+SUM($B$77:J77)&gt;0,0,SUM($B$70:K70)-SUM($B$77:J77))</f>
        <v>-716885.46120525664</v>
      </c>
      <c r="L77" s="109">
        <f>IF(SUM($B$70:L70)+SUM($B$77:K77)&gt;0,0,SUM($B$70:L70)-SUM($B$77:K77))</f>
        <v>-793107.78206850588</v>
      </c>
      <c r="M77" s="109">
        <f>IF(SUM($B$70:M70)+SUM($B$77:L77)&gt;0,0,SUM($B$70:M70)-SUM($B$77:L77))</f>
        <v>-876980.25155226514</v>
      </c>
      <c r="N77" s="109">
        <f>IF(SUM($B$70:N70)+SUM($B$77:M77)&gt;0,0,SUM($B$70:N70)-SUM($B$77:M77))</f>
        <v>-969280.65709657967</v>
      </c>
      <c r="O77" s="109">
        <f>IF(SUM($B$70:O70)+SUM($B$77:N77)&gt;0,0,SUM($B$70:O70)-SUM($B$77:N77))</f>
        <v>-1070866.7316819048</v>
      </c>
      <c r="P77" s="109">
        <f>IF(SUM($B$70:P70)+SUM($B$77:O77)&gt;0,0,SUM($B$70:P70)-SUM($B$77:O77))</f>
        <v>-1182684.4458858278</v>
      </c>
      <c r="Q77" s="109">
        <f>IF(SUM($B$70:Q70)+SUM($B$77:P77)&gt;0,0,SUM($B$70:Q70)-SUM($B$77:P77))</f>
        <v>-1305777.1663748734</v>
      </c>
      <c r="R77" s="109">
        <f>IF(SUM($B$70:R70)+SUM($B$77:Q77)&gt;0,0,SUM($B$70:R70)-SUM($B$77:Q77))</f>
        <v>-1441295.7719030399</v>
      </c>
      <c r="S77" s="109">
        <f>IF(SUM($B$70:S70)+SUM($B$77:R77)&gt;0,0,SUM($B$70:S70)-SUM($B$77:R77))</f>
        <v>-1590509.827506382</v>
      </c>
      <c r="T77" s="109">
        <f>IF(SUM($B$70:T70)+SUM($B$77:S77)&gt;0,0,SUM($B$70:T70)-SUM($B$77:S77))</f>
        <v>-1754819.928220097</v>
      </c>
      <c r="U77" s="109">
        <f>IF(SUM($B$70:U70)+SUM($B$77:T77)&gt;0,0,SUM($B$70:U70)-SUM($B$77:T77))</f>
        <v>-1935771.3354095407</v>
      </c>
      <c r="V77" s="109">
        <f>IF(SUM($B$70:V70)+SUM($B$77:U77)&gt;0,0,SUM($B$70:V70)-SUM($B$77:U77))</f>
        <v>-2135069.0418192931</v>
      </c>
      <c r="W77" s="109">
        <f>IF(SUM($B$70:W70)+SUM($B$77:V77)&gt;0,0,SUM($B$70:W70)-SUM($B$77:V77))</f>
        <v>-2354594.4158374034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1639084.4164657935</v>
      </c>
      <c r="E82" s="106">
        <f t="shared" si="24"/>
        <v>1789214.0935436841</v>
      </c>
      <c r="F82" s="106">
        <f t="shared" si="24"/>
        <v>1959426.8814424702</v>
      </c>
      <c r="G82" s="106">
        <f t="shared" si="24"/>
        <v>2146594.7587979985</v>
      </c>
      <c r="H82" s="106">
        <f t="shared" si="24"/>
        <v>2352430.3589657284</v>
      </c>
      <c r="I82" s="106">
        <f t="shared" si="24"/>
        <v>2578821.3864343036</v>
      </c>
      <c r="J82" s="106">
        <f t="shared" si="24"/>
        <v>2827848.6933548064</v>
      </c>
      <c r="K82" s="106">
        <f t="shared" si="24"/>
        <v>3101806.2379520647</v>
      </c>
      <c r="L82" s="106">
        <f t="shared" si="24"/>
        <v>3403223.1220431486</v>
      </c>
      <c r="M82" s="106">
        <f t="shared" si="24"/>
        <v>3734887.9256679309</v>
      </c>
      <c r="N82" s="106">
        <f t="shared" si="24"/>
        <v>4099875.5798149104</v>
      </c>
      <c r="O82" s="106">
        <f t="shared" si="24"/>
        <v>4501577.0436357083</v>
      </c>
      <c r="P82" s="106">
        <f t="shared" si="24"/>
        <v>4943732.0806421004</v>
      </c>
      <c r="Q82" s="106">
        <f t="shared" si="24"/>
        <v>5430465.4594557211</v>
      </c>
      <c r="R82" s="106">
        <f t="shared" si="24"/>
        <v>5966326.9390488295</v>
      </c>
      <c r="S82" s="106">
        <f t="shared" si="24"/>
        <v>6556335.4364246121</v>
      </c>
      <c r="T82" s="106">
        <f t="shared" si="24"/>
        <v>7206027.8167242771</v>
      </c>
      <c r="U82" s="106">
        <f t="shared" si="24"/>
        <v>7921512.7922441987</v>
      </c>
      <c r="V82" s="106">
        <f t="shared" si="24"/>
        <v>8709530.4682730436</v>
      </c>
      <c r="W82" s="106">
        <f t="shared" si="24"/>
        <v>9577518.1305413041</v>
      </c>
    </row>
    <row r="83" spans="1:23" ht="12" customHeight="1" x14ac:dyDescent="0.25">
      <c r="A83" s="94" t="s">
        <v>248</v>
      </c>
      <c r="B83" s="106">
        <f>SUM($B$82:B82)</f>
        <v>0</v>
      </c>
      <c r="C83" s="106">
        <f>SUM(B82:C82)</f>
        <v>977375.2548747079</v>
      </c>
      <c r="D83" s="106">
        <f>SUM(B82:D82)</f>
        <v>2616459.6713405014</v>
      </c>
      <c r="E83" s="106">
        <f>SUM($B$82:E82)</f>
        <v>4405673.764884185</v>
      </c>
      <c r="F83" s="106">
        <f>SUM($B$82:F82)</f>
        <v>6365100.6463266555</v>
      </c>
      <c r="G83" s="106">
        <f>SUM($B$82:G82)</f>
        <v>8511695.4051246531</v>
      </c>
      <c r="H83" s="106">
        <f>SUM($B$82:H82)</f>
        <v>10864125.764090382</v>
      </c>
      <c r="I83" s="106">
        <f>SUM($B$82:I82)</f>
        <v>13442947.150524685</v>
      </c>
      <c r="J83" s="106">
        <f>SUM($B$82:J82)</f>
        <v>16270795.843879491</v>
      </c>
      <c r="K83" s="106">
        <f>SUM($B$82:K82)</f>
        <v>19372602.081831556</v>
      </c>
      <c r="L83" s="106">
        <f>SUM($B$82:L82)</f>
        <v>22775825.203874703</v>
      </c>
      <c r="M83" s="106">
        <f>SUM($B$82:M82)</f>
        <v>26510713.129542634</v>
      </c>
      <c r="N83" s="106">
        <f>SUM($B$82:N82)</f>
        <v>30610588.709357545</v>
      </c>
      <c r="O83" s="106">
        <f>SUM($B$82:O82)</f>
        <v>35112165.752993256</v>
      </c>
      <c r="P83" s="106">
        <f>SUM($B$82:P82)</f>
        <v>40055897.83363536</v>
      </c>
      <c r="Q83" s="106">
        <f>SUM($B$82:Q82)</f>
        <v>45486363.293091081</v>
      </c>
      <c r="R83" s="106">
        <f>SUM($B$82:R82)</f>
        <v>51452690.232139908</v>
      </c>
      <c r="S83" s="106">
        <f>SUM($B$82:S82)</f>
        <v>58009025.668564521</v>
      </c>
      <c r="T83" s="106">
        <f>SUM($B$82:T82)</f>
        <v>65215053.485288799</v>
      </c>
      <c r="U83" s="106">
        <f>SUM($B$82:U82)</f>
        <v>73136566.277532995</v>
      </c>
      <c r="V83" s="106">
        <f>SUM($B$82:V82)</f>
        <v>81846096.745806038</v>
      </c>
      <c r="W83" s="106">
        <f>SUM($B$82:W82)</f>
        <v>91423614.876347348</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1450517.1827130916</v>
      </c>
      <c r="E85" s="106">
        <f t="shared" si="26"/>
        <v>1401217.0832043893</v>
      </c>
      <c r="F85" s="106">
        <f t="shared" si="26"/>
        <v>1357981.1181549833</v>
      </c>
      <c r="G85" s="106">
        <f t="shared" si="26"/>
        <v>1316546.7663092071</v>
      </c>
      <c r="H85" s="106">
        <f t="shared" si="26"/>
        <v>1276804.9510753986</v>
      </c>
      <c r="I85" s="106">
        <f t="shared" si="26"/>
        <v>1238655.6908452143</v>
      </c>
      <c r="J85" s="106">
        <f t="shared" si="26"/>
        <v>1202007.1860140804</v>
      </c>
      <c r="K85" s="106">
        <f t="shared" si="26"/>
        <v>1166775.0055572598</v>
      </c>
      <c r="L85" s="106">
        <f t="shared" si="26"/>
        <v>1132881.3619448792</v>
      </c>
      <c r="M85" s="106">
        <f t="shared" si="26"/>
        <v>1100254.464458727</v>
      </c>
      <c r="N85" s="106">
        <f t="shared" si="26"/>
        <v>1068827.942106474</v>
      </c>
      <c r="O85" s="106">
        <f t="shared" si="26"/>
        <v>1038540.3283320004</v>
      </c>
      <c r="P85" s="106">
        <f t="shared" si="26"/>
        <v>1009334.6006086991</v>
      </c>
      <c r="Q85" s="106">
        <f t="shared" si="26"/>
        <v>981157.76878905948</v>
      </c>
      <c r="R85" s="106">
        <f t="shared" si="26"/>
        <v>953960.50678025535</v>
      </c>
      <c r="S85" s="106">
        <f t="shared" si="26"/>
        <v>927696.82273220166</v>
      </c>
      <c r="T85" s="106">
        <f t="shared" si="26"/>
        <v>902323.76347067032</v>
      </c>
      <c r="U85" s="106">
        <f t="shared" si="26"/>
        <v>877801.14939178899</v>
      </c>
      <c r="V85" s="106">
        <f t="shared" si="26"/>
        <v>854091.33646261215</v>
      </c>
      <c r="W85" s="106">
        <f t="shared" si="26"/>
        <v>831159.00235193991</v>
      </c>
    </row>
    <row r="86" spans="1:23" ht="21.75" customHeight="1" x14ac:dyDescent="0.25">
      <c r="A86" s="110" t="s">
        <v>251</v>
      </c>
      <c r="B86" s="106">
        <f>SUM(B85)</f>
        <v>0</v>
      </c>
      <c r="C86" s="106">
        <f t="shared" ref="C86:W86" si="27">C85+B86</f>
        <v>977375.2548747079</v>
      </c>
      <c r="D86" s="106">
        <f t="shared" si="27"/>
        <v>2427892.4375877995</v>
      </c>
      <c r="E86" s="106">
        <f t="shared" si="27"/>
        <v>3829109.5207921891</v>
      </c>
      <c r="F86" s="106">
        <f t="shared" si="27"/>
        <v>5187090.6389471721</v>
      </c>
      <c r="G86" s="106">
        <f t="shared" si="27"/>
        <v>6503637.4052563794</v>
      </c>
      <c r="H86" s="106">
        <f t="shared" si="27"/>
        <v>7780442.3563317778</v>
      </c>
      <c r="I86" s="106">
        <f t="shared" si="27"/>
        <v>9019098.0471769925</v>
      </c>
      <c r="J86" s="106">
        <f t="shared" si="27"/>
        <v>10221105.233191073</v>
      </c>
      <c r="K86" s="106">
        <f t="shared" si="27"/>
        <v>11387880.238748332</v>
      </c>
      <c r="L86" s="106">
        <f t="shared" si="27"/>
        <v>12520761.600693211</v>
      </c>
      <c r="M86" s="106">
        <f t="shared" si="27"/>
        <v>13621016.065151937</v>
      </c>
      <c r="N86" s="106">
        <f t="shared" si="27"/>
        <v>14689844.007258411</v>
      </c>
      <c r="O86" s="106">
        <f t="shared" si="27"/>
        <v>15728384.335590411</v>
      </c>
      <c r="P86" s="106">
        <f t="shared" si="27"/>
        <v>16737718.93619911</v>
      </c>
      <c r="Q86" s="106">
        <f t="shared" si="27"/>
        <v>17718876.70498817</v>
      </c>
      <c r="R86" s="106">
        <f t="shared" si="27"/>
        <v>18672837.211768426</v>
      </c>
      <c r="S86" s="106">
        <f t="shared" si="27"/>
        <v>19600534.034500629</v>
      </c>
      <c r="T86" s="106">
        <f t="shared" si="27"/>
        <v>20502857.797971301</v>
      </c>
      <c r="U86" s="106">
        <f t="shared" si="27"/>
        <v>21380658.94736309</v>
      </c>
      <c r="V86" s="106">
        <f t="shared" si="27"/>
        <v>22234750.283825703</v>
      </c>
      <c r="W86" s="106">
        <f t="shared" si="27"/>
        <v>23065909.286177643</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O_К2_1</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 xml:space="preserve">Модернизация ПС35/10кВ УТ-18 (внедрение комплекса АСДТУ, создание АРМ диспетчера) </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2024-10-29T06:51:05Z</dcterms:created>
  <dcterms:modified xsi:type="dcterms:W3CDTF">2026-02-14T21:07:42Z</dcterms:modified>
</cp:coreProperties>
</file>